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'Sheet1'!$A$1:$J$42</definedName>
    <definedName name="_xlnm.Print_Area" localSheetId="1">'Sheet2'!$A$1:$J$42</definedName>
  </definedNames>
  <calcPr fullCalcOnLoad="1"/>
</workbook>
</file>

<file path=xl/sharedStrings.xml><?xml version="1.0" encoding="utf-8"?>
<sst xmlns="http://schemas.openxmlformats.org/spreadsheetml/2006/main" count="220" uniqueCount="28">
  <si>
    <t>George Lyons</t>
  </si>
  <si>
    <t>Alternative A</t>
  </si>
  <si>
    <t>Average cost of Accident</t>
  </si>
  <si>
    <t>interest</t>
  </si>
  <si>
    <t>years</t>
  </si>
  <si>
    <t>Initial cost</t>
  </si>
  <si>
    <t>Annual cost</t>
  </si>
  <si>
    <t>Total annual cost</t>
  </si>
  <si>
    <t>Costs</t>
  </si>
  <si>
    <t>Benefit</t>
  </si>
  <si>
    <t>Deaths avoided annualy</t>
  </si>
  <si>
    <t>Accidents avoided annually</t>
  </si>
  <si>
    <t>Annual benefit from accidents avoided</t>
  </si>
  <si>
    <t>Annual benefit from deaths avoided</t>
  </si>
  <si>
    <t>Total annual benefit</t>
  </si>
  <si>
    <t>Benefit-Cost ratio</t>
  </si>
  <si>
    <t>Alternative B</t>
  </si>
  <si>
    <t>Increased Travel Annually</t>
  </si>
  <si>
    <t>Cost of death</t>
  </si>
  <si>
    <t>P/A</t>
  </si>
  <si>
    <t>Convert Annual Costs to Present Worth</t>
  </si>
  <si>
    <t>Convert Annual Benefit to Present Worth</t>
  </si>
  <si>
    <t>PW Benefit - PW Costs - Initial Cost</t>
  </si>
  <si>
    <t>Alternative C</t>
  </si>
  <si>
    <t>Attachment 1</t>
  </si>
  <si>
    <t>Attachment 3</t>
  </si>
  <si>
    <t>Attachment 2</t>
  </si>
  <si>
    <t>Attachment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</si>
</sst>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9.00390625" style="0" customWidth="1"/>
    <col min="3" max="3" width="7.421875" style="0" customWidth="1"/>
    <col min="4" max="4" width="8.00390625" style="0" customWidth="1"/>
    <col min="5" max="5" width="7.421875" style="0" customWidth="1"/>
    <col min="6" max="6" width="8.00390625" style="0" customWidth="1"/>
    <col min="7" max="7" width="7.57421875" style="0" customWidth="1"/>
    <col min="8" max="8" width="13.57421875" style="0" customWidth="1"/>
    <col min="9" max="9" width="9.28125" style="0" bestFit="1" customWidth="1"/>
    <col min="10" max="10" width="10.0039062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39" t="s">
        <v>24</v>
      </c>
      <c r="I1" s="39"/>
      <c r="J1" s="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 thickTop="1">
      <c r="A4" s="25" t="s">
        <v>2</v>
      </c>
      <c r="B4" s="20"/>
      <c r="C4" s="44"/>
      <c r="D4" s="22" t="s">
        <v>18</v>
      </c>
      <c r="E4" s="40"/>
      <c r="F4" s="41"/>
      <c r="G4" s="14" t="s">
        <v>3</v>
      </c>
      <c r="H4" s="13" t="s">
        <v>4</v>
      </c>
      <c r="I4" s="13" t="s">
        <v>19</v>
      </c>
      <c r="J4" s="3"/>
    </row>
    <row r="5" spans="1:10" ht="13.5" thickBot="1">
      <c r="A5" s="29">
        <f>0.1*150000+0.2*125000+0.4*100000+0.3*40000</f>
        <v>92000</v>
      </c>
      <c r="B5" s="30"/>
      <c r="C5" s="45"/>
      <c r="D5" s="33">
        <v>250000</v>
      </c>
      <c r="E5" s="42"/>
      <c r="F5" s="43"/>
      <c r="G5" s="15">
        <v>0.07</v>
      </c>
      <c r="H5" s="16">
        <v>20</v>
      </c>
      <c r="I5" s="16">
        <f>(((1+G5)^H5)-1)/((G5)*((1+G5)^H5))</f>
        <v>10.59401424551616</v>
      </c>
      <c r="J5" s="3"/>
    </row>
    <row r="6" spans="1:10" ht="13.5" thickTop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9" t="s">
        <v>1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27" t="s">
        <v>8</v>
      </c>
      <c r="B8" s="32" t="s">
        <v>5</v>
      </c>
      <c r="C8" s="32"/>
      <c r="D8" s="32" t="s">
        <v>6</v>
      </c>
      <c r="E8" s="32"/>
      <c r="F8" s="32" t="s">
        <v>17</v>
      </c>
      <c r="G8" s="32"/>
      <c r="H8" s="32"/>
      <c r="I8" s="32" t="s">
        <v>7</v>
      </c>
      <c r="J8" s="32"/>
    </row>
    <row r="9" spans="1:10" ht="12.75">
      <c r="A9" s="28"/>
      <c r="B9" s="26">
        <v>38000000</v>
      </c>
      <c r="C9" s="26"/>
      <c r="D9" s="26">
        <v>1400000</v>
      </c>
      <c r="E9" s="26"/>
      <c r="F9" s="26">
        <v>1500000</v>
      </c>
      <c r="G9" s="26"/>
      <c r="H9" s="26"/>
      <c r="I9" s="26">
        <f>D9+F9</f>
        <v>2900000</v>
      </c>
      <c r="J9" s="26"/>
    </row>
    <row r="10" spans="1:10" ht="12.75">
      <c r="A10" s="28"/>
      <c r="D10" s="18"/>
      <c r="E10" s="8"/>
      <c r="F10" s="8"/>
      <c r="G10" s="8"/>
      <c r="H10" s="7" t="s">
        <v>20</v>
      </c>
      <c r="I10" s="8"/>
      <c r="J10" s="9"/>
    </row>
    <row r="11" spans="1:10" ht="12.75">
      <c r="A11" s="36"/>
      <c r="D11" s="17"/>
      <c r="E11" s="10"/>
      <c r="F11" s="10"/>
      <c r="G11" s="10"/>
      <c r="H11" s="29">
        <f>I9*$I$5</f>
        <v>30722641.311996862</v>
      </c>
      <c r="I11" s="30"/>
      <c r="J11" s="31"/>
    </row>
    <row r="12" spans="1:10" ht="12.75">
      <c r="A12" s="27" t="s">
        <v>9</v>
      </c>
      <c r="B12" s="25" t="s">
        <v>11</v>
      </c>
      <c r="C12" s="20"/>
      <c r="D12" s="20"/>
      <c r="E12" s="21"/>
      <c r="F12" s="25" t="s">
        <v>10</v>
      </c>
      <c r="G12" s="20"/>
      <c r="H12" s="21"/>
      <c r="I12" s="11"/>
      <c r="J12" s="14"/>
    </row>
    <row r="13" spans="1:10" ht="12.75">
      <c r="A13" s="28"/>
      <c r="B13" s="29">
        <v>11</v>
      </c>
      <c r="C13" s="30"/>
      <c r="D13" s="30"/>
      <c r="E13" s="31"/>
      <c r="F13" s="29">
        <v>7</v>
      </c>
      <c r="G13" s="30"/>
      <c r="H13" s="31"/>
      <c r="I13" s="12"/>
      <c r="J13" s="15"/>
    </row>
    <row r="14" spans="1:10" ht="12.75">
      <c r="A14" s="28"/>
      <c r="B14" s="25" t="s">
        <v>12</v>
      </c>
      <c r="C14" s="20"/>
      <c r="D14" s="20"/>
      <c r="E14" s="21"/>
      <c r="F14" s="25" t="s">
        <v>13</v>
      </c>
      <c r="G14" s="20"/>
      <c r="H14" s="21"/>
      <c r="I14" s="20" t="s">
        <v>14</v>
      </c>
      <c r="J14" s="21"/>
    </row>
    <row r="15" spans="1:10" ht="13.5" thickBot="1">
      <c r="A15" s="28"/>
      <c r="B15" s="37">
        <f>B13*$A$5</f>
        <v>1012000</v>
      </c>
      <c r="C15" s="38"/>
      <c r="D15" s="30"/>
      <c r="E15" s="31"/>
      <c r="F15" s="29">
        <f>F13*$D$5</f>
        <v>1750000</v>
      </c>
      <c r="G15" s="30"/>
      <c r="H15" s="31"/>
      <c r="I15" s="30">
        <f>B15+F15</f>
        <v>2762000</v>
      </c>
      <c r="J15" s="31"/>
    </row>
    <row r="16" spans="1:10" ht="13.5" thickTop="1">
      <c r="A16" s="22" t="s">
        <v>15</v>
      </c>
      <c r="B16" s="23"/>
      <c r="C16" s="24"/>
      <c r="D16" s="20" t="s">
        <v>22</v>
      </c>
      <c r="E16" s="20"/>
      <c r="F16" s="20"/>
      <c r="G16" s="21"/>
      <c r="H16" s="25" t="s">
        <v>21</v>
      </c>
      <c r="I16" s="20"/>
      <c r="J16" s="21"/>
    </row>
    <row r="17" spans="1:10" ht="13.5" thickBot="1">
      <c r="A17" s="33">
        <f>H17/(H11+B9)</f>
        <v>0.42577914334336886</v>
      </c>
      <c r="B17" s="34"/>
      <c r="C17" s="35"/>
      <c r="D17" s="30">
        <f>H17-H11-B9</f>
        <v>-39461973.96588123</v>
      </c>
      <c r="E17" s="30"/>
      <c r="F17" s="30"/>
      <c r="G17" s="31"/>
      <c r="H17" s="29">
        <f>I15*$I$5</f>
        <v>29260667.346115634</v>
      </c>
      <c r="I17" s="30"/>
      <c r="J17" s="31"/>
    </row>
    <row r="18" spans="3:10" ht="13.5" thickTop="1">
      <c r="C18" s="4"/>
      <c r="D18" s="4"/>
      <c r="E18" s="4"/>
      <c r="F18" s="4"/>
      <c r="G18" s="4"/>
      <c r="H18" s="4"/>
      <c r="I18" s="4"/>
      <c r="J18" s="2"/>
    </row>
    <row r="20" spans="1:10" ht="15.75">
      <c r="A20" s="19" t="s">
        <v>16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7" t="s">
        <v>8</v>
      </c>
      <c r="B21" s="32" t="s">
        <v>5</v>
      </c>
      <c r="C21" s="32"/>
      <c r="D21" s="32" t="s">
        <v>6</v>
      </c>
      <c r="E21" s="32"/>
      <c r="F21" s="32" t="s">
        <v>17</v>
      </c>
      <c r="G21" s="32"/>
      <c r="H21" s="32"/>
      <c r="I21" s="32" t="s">
        <v>7</v>
      </c>
      <c r="J21" s="32"/>
    </row>
    <row r="22" spans="1:10" ht="12.75">
      <c r="A22" s="28"/>
      <c r="B22" s="26">
        <v>16000000</v>
      </c>
      <c r="C22" s="26"/>
      <c r="D22" s="26">
        <v>1000000</v>
      </c>
      <c r="E22" s="26"/>
      <c r="F22" s="26">
        <v>1300000</v>
      </c>
      <c r="G22" s="26"/>
      <c r="H22" s="26"/>
      <c r="I22" s="26">
        <f>D22+F22</f>
        <v>2300000</v>
      </c>
      <c r="J22" s="26"/>
    </row>
    <row r="23" spans="1:10" ht="12.75">
      <c r="A23" s="28"/>
      <c r="D23" s="18"/>
      <c r="E23" s="8"/>
      <c r="F23" s="8"/>
      <c r="G23" s="8"/>
      <c r="H23" s="7" t="s">
        <v>20</v>
      </c>
      <c r="I23" s="8"/>
      <c r="J23" s="9"/>
    </row>
    <row r="24" spans="1:10" ht="12.75">
      <c r="A24" s="36"/>
      <c r="D24" s="17"/>
      <c r="E24" s="10"/>
      <c r="F24" s="10"/>
      <c r="G24" s="10"/>
      <c r="H24" s="29">
        <f>I22*$I$5</f>
        <v>24366232.76468717</v>
      </c>
      <c r="I24" s="30"/>
      <c r="J24" s="31"/>
    </row>
    <row r="25" spans="1:10" ht="12.75">
      <c r="A25" s="27" t="s">
        <v>9</v>
      </c>
      <c r="B25" s="25" t="s">
        <v>11</v>
      </c>
      <c r="C25" s="20"/>
      <c r="D25" s="20"/>
      <c r="E25" s="21"/>
      <c r="F25" s="25" t="s">
        <v>10</v>
      </c>
      <c r="G25" s="20"/>
      <c r="H25" s="21"/>
      <c r="I25" s="11"/>
      <c r="J25" s="14"/>
    </row>
    <row r="26" spans="1:10" ht="12.75">
      <c r="A26" s="28"/>
      <c r="B26" s="29">
        <v>9</v>
      </c>
      <c r="C26" s="30"/>
      <c r="D26" s="30"/>
      <c r="E26" s="31"/>
      <c r="F26" s="29">
        <v>1</v>
      </c>
      <c r="G26" s="30"/>
      <c r="H26" s="31"/>
      <c r="I26" s="12"/>
      <c r="J26" s="15"/>
    </row>
    <row r="27" spans="1:10" ht="12.75">
      <c r="A27" s="28"/>
      <c r="B27" s="25" t="s">
        <v>12</v>
      </c>
      <c r="C27" s="20"/>
      <c r="D27" s="20"/>
      <c r="E27" s="21"/>
      <c r="F27" s="25" t="s">
        <v>13</v>
      </c>
      <c r="G27" s="20"/>
      <c r="H27" s="21"/>
      <c r="I27" s="20" t="s">
        <v>14</v>
      </c>
      <c r="J27" s="21"/>
    </row>
    <row r="28" spans="1:10" ht="13.5" thickBot="1">
      <c r="A28" s="28"/>
      <c r="B28" s="37">
        <f>B26*$A$5</f>
        <v>828000</v>
      </c>
      <c r="C28" s="38"/>
      <c r="D28" s="30"/>
      <c r="E28" s="31"/>
      <c r="F28" s="29">
        <f>F26*$D$5</f>
        <v>250000</v>
      </c>
      <c r="G28" s="30"/>
      <c r="H28" s="31"/>
      <c r="I28" s="30">
        <f>B28+F28</f>
        <v>1078000</v>
      </c>
      <c r="J28" s="31"/>
    </row>
    <row r="29" spans="1:10" ht="13.5" thickTop="1">
      <c r="A29" s="22" t="s">
        <v>15</v>
      </c>
      <c r="B29" s="23"/>
      <c r="C29" s="24"/>
      <c r="D29" s="20" t="s">
        <v>22</v>
      </c>
      <c r="E29" s="20"/>
      <c r="F29" s="20"/>
      <c r="G29" s="21"/>
      <c r="H29" s="25" t="s">
        <v>21</v>
      </c>
      <c r="I29" s="20"/>
      <c r="J29" s="21"/>
    </row>
    <row r="30" spans="1:10" ht="13.5" thickBot="1">
      <c r="A30" s="33">
        <f>H30/(H24+B22)</f>
        <v>0.28291833481813217</v>
      </c>
      <c r="B30" s="34"/>
      <c r="C30" s="35"/>
      <c r="D30" s="30">
        <f>H30-H24-B22</f>
        <v>-28945885.40802075</v>
      </c>
      <c r="E30" s="30"/>
      <c r="F30" s="30"/>
      <c r="G30" s="31"/>
      <c r="H30" s="29">
        <f>I28*$I$5</f>
        <v>11420347.35666642</v>
      </c>
      <c r="I30" s="30"/>
      <c r="J30" s="31"/>
    </row>
    <row r="31" ht="13.5" thickTop="1"/>
    <row r="32" spans="1:10" ht="15.75">
      <c r="A32" s="19" t="s">
        <v>23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7" t="s">
        <v>8</v>
      </c>
      <c r="B33" s="32" t="s">
        <v>5</v>
      </c>
      <c r="C33" s="32"/>
      <c r="D33" s="32" t="s">
        <v>6</v>
      </c>
      <c r="E33" s="32"/>
      <c r="F33" s="32" t="s">
        <v>17</v>
      </c>
      <c r="G33" s="32"/>
      <c r="H33" s="32"/>
      <c r="I33" s="32" t="s">
        <v>7</v>
      </c>
      <c r="J33" s="32"/>
    </row>
    <row r="34" spans="1:10" ht="12.75">
      <c r="A34" s="28"/>
      <c r="B34" s="26">
        <v>6000000</v>
      </c>
      <c r="C34" s="26"/>
      <c r="D34" s="26">
        <v>250000</v>
      </c>
      <c r="E34" s="26"/>
      <c r="F34" s="26">
        <v>500000</v>
      </c>
      <c r="G34" s="26"/>
      <c r="H34" s="26"/>
      <c r="I34" s="26">
        <f>D34+F34</f>
        <v>750000</v>
      </c>
      <c r="J34" s="26"/>
    </row>
    <row r="35" spans="1:10" ht="12.75">
      <c r="A35" s="28"/>
      <c r="D35" s="18"/>
      <c r="E35" s="8"/>
      <c r="F35" s="8"/>
      <c r="G35" s="8"/>
      <c r="H35" s="7" t="s">
        <v>20</v>
      </c>
      <c r="I35" s="8"/>
      <c r="J35" s="9"/>
    </row>
    <row r="36" spans="1:10" ht="12.75">
      <c r="A36" s="36"/>
      <c r="D36" s="17"/>
      <c r="E36" s="10"/>
      <c r="F36" s="10"/>
      <c r="G36" s="10"/>
      <c r="H36" s="29">
        <f>I34*$I$5</f>
        <v>7945510.68413712</v>
      </c>
      <c r="I36" s="30"/>
      <c r="J36" s="31"/>
    </row>
    <row r="37" spans="1:10" ht="12.75">
      <c r="A37" s="27" t="s">
        <v>9</v>
      </c>
      <c r="B37" s="25" t="s">
        <v>11</v>
      </c>
      <c r="C37" s="20"/>
      <c r="D37" s="20"/>
      <c r="E37" s="21"/>
      <c r="F37" s="25" t="s">
        <v>10</v>
      </c>
      <c r="G37" s="20"/>
      <c r="H37" s="21"/>
      <c r="I37" s="11"/>
      <c r="J37" s="14"/>
    </row>
    <row r="38" spans="1:10" ht="12.75">
      <c r="A38" s="28"/>
      <c r="B38" s="29">
        <v>7</v>
      </c>
      <c r="C38" s="30"/>
      <c r="D38" s="30"/>
      <c r="E38" s="31"/>
      <c r="F38" s="29">
        <v>1</v>
      </c>
      <c r="G38" s="30"/>
      <c r="H38" s="31"/>
      <c r="I38" s="12"/>
      <c r="J38" s="15"/>
    </row>
    <row r="39" spans="1:10" ht="12.75">
      <c r="A39" s="28"/>
      <c r="B39" s="25" t="s">
        <v>12</v>
      </c>
      <c r="C39" s="20"/>
      <c r="D39" s="20"/>
      <c r="E39" s="21"/>
      <c r="F39" s="25" t="s">
        <v>13</v>
      </c>
      <c r="G39" s="20"/>
      <c r="H39" s="21"/>
      <c r="I39" s="20" t="s">
        <v>14</v>
      </c>
      <c r="J39" s="21"/>
    </row>
    <row r="40" spans="1:10" ht="13.5" thickBot="1">
      <c r="A40" s="28"/>
      <c r="B40" s="37">
        <f>B38*$A$5</f>
        <v>644000</v>
      </c>
      <c r="C40" s="38"/>
      <c r="D40" s="30"/>
      <c r="E40" s="31"/>
      <c r="F40" s="29">
        <f>F38*$D$5</f>
        <v>250000</v>
      </c>
      <c r="G40" s="30"/>
      <c r="H40" s="31"/>
      <c r="I40" s="30">
        <f>B40+F40</f>
        <v>894000</v>
      </c>
      <c r="J40" s="31"/>
    </row>
    <row r="41" spans="1:10" ht="13.5" thickTop="1">
      <c r="A41" s="22" t="s">
        <v>15</v>
      </c>
      <c r="B41" s="23"/>
      <c r="C41" s="24"/>
      <c r="D41" s="20" t="s">
        <v>22</v>
      </c>
      <c r="E41" s="20"/>
      <c r="F41" s="20"/>
      <c r="G41" s="21"/>
      <c r="H41" s="25" t="s">
        <v>21</v>
      </c>
      <c r="I41" s="20"/>
      <c r="J41" s="21"/>
    </row>
    <row r="42" spans="1:10" ht="13.5" thickBot="1">
      <c r="A42" s="33">
        <f>H42/(H36+B34)</f>
        <v>0.6791467842238772</v>
      </c>
      <c r="B42" s="34"/>
      <c r="C42" s="35"/>
      <c r="D42" s="30">
        <f>H42-H36-B34</f>
        <v>-4474461.948645673</v>
      </c>
      <c r="E42" s="30"/>
      <c r="F42" s="30"/>
      <c r="G42" s="31"/>
      <c r="H42" s="29">
        <f>I40*$I$5</f>
        <v>9471048.735491447</v>
      </c>
      <c r="I42" s="30"/>
      <c r="J42" s="31"/>
    </row>
    <row r="43" ht="13.5" thickTop="1"/>
  </sheetData>
  <mergeCells count="86">
    <mergeCell ref="D5:F5"/>
    <mergeCell ref="A4:C4"/>
    <mergeCell ref="A5:C5"/>
    <mergeCell ref="H1:J1"/>
    <mergeCell ref="B12:E12"/>
    <mergeCell ref="I8:J8"/>
    <mergeCell ref="I9:J9"/>
    <mergeCell ref="D8:E8"/>
    <mergeCell ref="F8:H8"/>
    <mergeCell ref="F9:H9"/>
    <mergeCell ref="B9:C9"/>
    <mergeCell ref="D9:E9"/>
    <mergeCell ref="D4:F4"/>
    <mergeCell ref="A8:A11"/>
    <mergeCell ref="F12:H12"/>
    <mergeCell ref="F13:H13"/>
    <mergeCell ref="B8:C8"/>
    <mergeCell ref="B13:E13"/>
    <mergeCell ref="D21:E21"/>
    <mergeCell ref="F21:H21"/>
    <mergeCell ref="D22:E22"/>
    <mergeCell ref="F22:H22"/>
    <mergeCell ref="H24:J24"/>
    <mergeCell ref="H11:J11"/>
    <mergeCell ref="I21:J21"/>
    <mergeCell ref="I22:J22"/>
    <mergeCell ref="F15:H15"/>
    <mergeCell ref="I14:J14"/>
    <mergeCell ref="I15:J15"/>
    <mergeCell ref="F14:H14"/>
    <mergeCell ref="H36:J36"/>
    <mergeCell ref="B27:E27"/>
    <mergeCell ref="B28:E28"/>
    <mergeCell ref="F27:H27"/>
    <mergeCell ref="F28:H28"/>
    <mergeCell ref="A42:C42"/>
    <mergeCell ref="D42:G42"/>
    <mergeCell ref="H42:J42"/>
    <mergeCell ref="I27:J27"/>
    <mergeCell ref="I28:J28"/>
    <mergeCell ref="I34:J34"/>
    <mergeCell ref="A30:C30"/>
    <mergeCell ref="D30:G30"/>
    <mergeCell ref="H30:J30"/>
    <mergeCell ref="A33:A36"/>
    <mergeCell ref="H16:J16"/>
    <mergeCell ref="H17:J17"/>
    <mergeCell ref="D16:G16"/>
    <mergeCell ref="D17:G17"/>
    <mergeCell ref="A12:A15"/>
    <mergeCell ref="A16:C16"/>
    <mergeCell ref="A17:C17"/>
    <mergeCell ref="A21:A24"/>
    <mergeCell ref="B21:C21"/>
    <mergeCell ref="B22:C22"/>
    <mergeCell ref="B15:E15"/>
    <mergeCell ref="B14:E14"/>
    <mergeCell ref="A25:A28"/>
    <mergeCell ref="F25:H25"/>
    <mergeCell ref="F26:H26"/>
    <mergeCell ref="A29:C29"/>
    <mergeCell ref="D29:G29"/>
    <mergeCell ref="H29:J29"/>
    <mergeCell ref="B25:E25"/>
    <mergeCell ref="B26:E26"/>
    <mergeCell ref="B33:C33"/>
    <mergeCell ref="D33:E33"/>
    <mergeCell ref="F33:H33"/>
    <mergeCell ref="I33:J33"/>
    <mergeCell ref="B34:C34"/>
    <mergeCell ref="D34:E34"/>
    <mergeCell ref="F34:H34"/>
    <mergeCell ref="A37:A40"/>
    <mergeCell ref="B37:E37"/>
    <mergeCell ref="F37:H37"/>
    <mergeCell ref="B38:E38"/>
    <mergeCell ref="F38:H38"/>
    <mergeCell ref="B39:E39"/>
    <mergeCell ref="F39:H39"/>
    <mergeCell ref="I39:J39"/>
    <mergeCell ref="A41:C41"/>
    <mergeCell ref="D41:G41"/>
    <mergeCell ref="H41:J41"/>
    <mergeCell ref="B40:E40"/>
    <mergeCell ref="F40:H40"/>
    <mergeCell ref="I40:J40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3" max="3" width="7.00390625" style="0" customWidth="1"/>
    <col min="4" max="5" width="6.8515625" style="0" customWidth="1"/>
    <col min="7" max="7" width="9.7109375" style="0" customWidth="1"/>
    <col min="10" max="10" width="14.281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39" t="s">
        <v>26</v>
      </c>
      <c r="I1" s="39"/>
      <c r="J1" s="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 thickTop="1">
      <c r="A4" s="25" t="s">
        <v>2</v>
      </c>
      <c r="B4" s="20"/>
      <c r="C4" s="44"/>
      <c r="D4" s="22" t="s">
        <v>18</v>
      </c>
      <c r="E4" s="40"/>
      <c r="F4" s="41"/>
      <c r="G4" s="14" t="s">
        <v>3</v>
      </c>
      <c r="H4" s="13" t="s">
        <v>4</v>
      </c>
      <c r="I4" s="13" t="s">
        <v>19</v>
      </c>
      <c r="J4" s="3"/>
    </row>
    <row r="5" spans="1:10" ht="13.5" thickBot="1">
      <c r="A5" s="29">
        <f>0.1*150000+0.2*125000+0.4*100000+0.3*40000</f>
        <v>92000</v>
      </c>
      <c r="B5" s="30"/>
      <c r="C5" s="45"/>
      <c r="D5" s="33">
        <v>400000</v>
      </c>
      <c r="E5" s="42"/>
      <c r="F5" s="43"/>
      <c r="G5" s="15">
        <v>0.07</v>
      </c>
      <c r="H5" s="16">
        <v>20</v>
      </c>
      <c r="I5" s="16">
        <f>(((1+G5)^H5)-1)/((G5)*((1+G5)^H5))</f>
        <v>10.59401424551616</v>
      </c>
      <c r="J5" s="3"/>
    </row>
    <row r="6" spans="1:10" ht="13.5" thickTop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9" t="s">
        <v>1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27" t="s">
        <v>8</v>
      </c>
      <c r="B8" s="32" t="s">
        <v>5</v>
      </c>
      <c r="C8" s="32"/>
      <c r="D8" s="32" t="s">
        <v>6</v>
      </c>
      <c r="E8" s="32"/>
      <c r="F8" s="32" t="s">
        <v>17</v>
      </c>
      <c r="G8" s="32"/>
      <c r="H8" s="32"/>
      <c r="I8" s="32" t="s">
        <v>7</v>
      </c>
      <c r="J8" s="32"/>
    </row>
    <row r="9" spans="1:10" ht="12.75">
      <c r="A9" s="28"/>
      <c r="B9" s="26">
        <v>38000000</v>
      </c>
      <c r="C9" s="26"/>
      <c r="D9" s="26">
        <v>1400000</v>
      </c>
      <c r="E9" s="26"/>
      <c r="F9" s="26">
        <v>1500000</v>
      </c>
      <c r="G9" s="26"/>
      <c r="H9" s="26"/>
      <c r="I9" s="26">
        <f>D9+F9</f>
        <v>2900000</v>
      </c>
      <c r="J9" s="26"/>
    </row>
    <row r="10" spans="1:10" ht="12.75">
      <c r="A10" s="28"/>
      <c r="D10" s="18"/>
      <c r="E10" s="8"/>
      <c r="F10" s="8"/>
      <c r="G10" s="8"/>
      <c r="H10" s="7" t="s">
        <v>20</v>
      </c>
      <c r="I10" s="8"/>
      <c r="J10" s="9"/>
    </row>
    <row r="11" spans="1:10" ht="12.75">
      <c r="A11" s="36"/>
      <c r="D11" s="17"/>
      <c r="E11" s="10"/>
      <c r="F11" s="10"/>
      <c r="G11" s="10"/>
      <c r="H11" s="29">
        <f>I9*$I$5</f>
        <v>30722641.311996862</v>
      </c>
      <c r="I11" s="30"/>
      <c r="J11" s="31"/>
    </row>
    <row r="12" spans="1:10" ht="12.75">
      <c r="A12" s="27" t="s">
        <v>9</v>
      </c>
      <c r="B12" s="25" t="s">
        <v>11</v>
      </c>
      <c r="C12" s="20"/>
      <c r="D12" s="20"/>
      <c r="E12" s="21"/>
      <c r="F12" s="25" t="s">
        <v>10</v>
      </c>
      <c r="G12" s="20"/>
      <c r="H12" s="21"/>
      <c r="I12" s="11"/>
      <c r="J12" s="14"/>
    </row>
    <row r="13" spans="1:10" ht="12.75">
      <c r="A13" s="28"/>
      <c r="B13" s="29">
        <v>11</v>
      </c>
      <c r="C13" s="30"/>
      <c r="D13" s="30"/>
      <c r="E13" s="31"/>
      <c r="F13" s="29">
        <v>7</v>
      </c>
      <c r="G13" s="30"/>
      <c r="H13" s="31"/>
      <c r="I13" s="12"/>
      <c r="J13" s="15"/>
    </row>
    <row r="14" spans="1:10" ht="12.75">
      <c r="A14" s="28"/>
      <c r="B14" s="25" t="s">
        <v>12</v>
      </c>
      <c r="C14" s="20"/>
      <c r="D14" s="20"/>
      <c r="E14" s="21"/>
      <c r="F14" s="25" t="s">
        <v>13</v>
      </c>
      <c r="G14" s="20"/>
      <c r="H14" s="21"/>
      <c r="I14" s="20" t="s">
        <v>14</v>
      </c>
      <c r="J14" s="21"/>
    </row>
    <row r="15" spans="1:10" ht="13.5" thickBot="1">
      <c r="A15" s="28"/>
      <c r="B15" s="37">
        <f>B13*$A$5</f>
        <v>1012000</v>
      </c>
      <c r="C15" s="38"/>
      <c r="D15" s="30"/>
      <c r="E15" s="31"/>
      <c r="F15" s="29">
        <f>F13*$D$5</f>
        <v>2800000</v>
      </c>
      <c r="G15" s="30"/>
      <c r="H15" s="31"/>
      <c r="I15" s="30">
        <f>B15+F15</f>
        <v>3812000</v>
      </c>
      <c r="J15" s="31"/>
    </row>
    <row r="16" spans="1:10" ht="13.5" thickTop="1">
      <c r="A16" s="22" t="s">
        <v>15</v>
      </c>
      <c r="B16" s="23"/>
      <c r="C16" s="24"/>
      <c r="D16" s="20" t="s">
        <v>22</v>
      </c>
      <c r="E16" s="20"/>
      <c r="F16" s="20"/>
      <c r="G16" s="21"/>
      <c r="H16" s="25" t="s">
        <v>21</v>
      </c>
      <c r="I16" s="20"/>
      <c r="J16" s="21"/>
    </row>
    <row r="17" spans="1:10" ht="13.5" thickBot="1">
      <c r="A17" s="33">
        <f>H17/(H11+B9)</f>
        <v>0.5876430464970753</v>
      </c>
      <c r="B17" s="34"/>
      <c r="C17" s="35"/>
      <c r="D17" s="30">
        <f>H17-H11-B9</f>
        <v>-28338259.00808926</v>
      </c>
      <c r="E17" s="30"/>
      <c r="F17" s="30"/>
      <c r="G17" s="31"/>
      <c r="H17" s="29">
        <f>I15*$I$5</f>
        <v>40384382.3039076</v>
      </c>
      <c r="I17" s="30"/>
      <c r="J17" s="31"/>
    </row>
    <row r="18" spans="3:10" ht="13.5" thickTop="1">
      <c r="C18" s="4"/>
      <c r="D18" s="4"/>
      <c r="E18" s="4"/>
      <c r="F18" s="4"/>
      <c r="G18" s="4"/>
      <c r="H18" s="4"/>
      <c r="I18" s="4"/>
      <c r="J18" s="2"/>
    </row>
    <row r="20" spans="1:10" ht="15.75">
      <c r="A20" s="19" t="s">
        <v>16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7" t="s">
        <v>8</v>
      </c>
      <c r="B21" s="32" t="s">
        <v>5</v>
      </c>
      <c r="C21" s="32"/>
      <c r="D21" s="32" t="s">
        <v>6</v>
      </c>
      <c r="E21" s="32"/>
      <c r="F21" s="32" t="s">
        <v>17</v>
      </c>
      <c r="G21" s="32"/>
      <c r="H21" s="32"/>
      <c r="I21" s="32" t="s">
        <v>7</v>
      </c>
      <c r="J21" s="32"/>
    </row>
    <row r="22" spans="1:10" ht="12.75">
      <c r="A22" s="28"/>
      <c r="B22" s="26">
        <v>16000000</v>
      </c>
      <c r="C22" s="26"/>
      <c r="D22" s="26">
        <v>1000000</v>
      </c>
      <c r="E22" s="26"/>
      <c r="F22" s="26">
        <v>1300000</v>
      </c>
      <c r="G22" s="26"/>
      <c r="H22" s="26"/>
      <c r="I22" s="26">
        <f>D22+F22</f>
        <v>2300000</v>
      </c>
      <c r="J22" s="26"/>
    </row>
    <row r="23" spans="1:10" ht="12.75">
      <c r="A23" s="28"/>
      <c r="D23" s="18"/>
      <c r="E23" s="8"/>
      <c r="F23" s="8"/>
      <c r="G23" s="8"/>
      <c r="H23" s="7" t="s">
        <v>20</v>
      </c>
      <c r="I23" s="8"/>
      <c r="J23" s="9"/>
    </row>
    <row r="24" spans="1:10" ht="12.75">
      <c r="A24" s="36"/>
      <c r="D24" s="17"/>
      <c r="E24" s="10"/>
      <c r="F24" s="10"/>
      <c r="G24" s="10"/>
      <c r="H24" s="29">
        <f>I22*$I$5</f>
        <v>24366232.76468717</v>
      </c>
      <c r="I24" s="30"/>
      <c r="J24" s="31"/>
    </row>
    <row r="25" spans="1:10" ht="12.75">
      <c r="A25" s="27" t="s">
        <v>9</v>
      </c>
      <c r="B25" s="25" t="s">
        <v>11</v>
      </c>
      <c r="C25" s="20"/>
      <c r="D25" s="20"/>
      <c r="E25" s="21"/>
      <c r="F25" s="25" t="s">
        <v>10</v>
      </c>
      <c r="G25" s="20"/>
      <c r="H25" s="21"/>
      <c r="I25" s="11"/>
      <c r="J25" s="14"/>
    </row>
    <row r="26" spans="1:10" ht="12.75">
      <c r="A26" s="28"/>
      <c r="B26" s="29">
        <v>9</v>
      </c>
      <c r="C26" s="30"/>
      <c r="D26" s="30"/>
      <c r="E26" s="31"/>
      <c r="F26" s="29">
        <v>1</v>
      </c>
      <c r="G26" s="30"/>
      <c r="H26" s="31"/>
      <c r="I26" s="12"/>
      <c r="J26" s="15"/>
    </row>
    <row r="27" spans="1:10" ht="12.75">
      <c r="A27" s="28"/>
      <c r="B27" s="25" t="s">
        <v>12</v>
      </c>
      <c r="C27" s="20"/>
      <c r="D27" s="20"/>
      <c r="E27" s="21"/>
      <c r="F27" s="25" t="s">
        <v>13</v>
      </c>
      <c r="G27" s="20"/>
      <c r="H27" s="21"/>
      <c r="I27" s="20" t="s">
        <v>14</v>
      </c>
      <c r="J27" s="21"/>
    </row>
    <row r="28" spans="1:10" ht="13.5" thickBot="1">
      <c r="A28" s="28"/>
      <c r="B28" s="37">
        <f>B26*$A$5</f>
        <v>828000</v>
      </c>
      <c r="C28" s="38"/>
      <c r="D28" s="30"/>
      <c r="E28" s="31"/>
      <c r="F28" s="29">
        <f>F26*$D$5</f>
        <v>400000</v>
      </c>
      <c r="G28" s="30"/>
      <c r="H28" s="31"/>
      <c r="I28" s="30">
        <f>B28+F28</f>
        <v>1228000</v>
      </c>
      <c r="J28" s="31"/>
    </row>
    <row r="29" spans="1:10" ht="13.5" thickTop="1">
      <c r="A29" s="22" t="s">
        <v>15</v>
      </c>
      <c r="B29" s="23"/>
      <c r="C29" s="24"/>
      <c r="D29" s="20" t="s">
        <v>22</v>
      </c>
      <c r="E29" s="20"/>
      <c r="F29" s="20"/>
      <c r="G29" s="21"/>
      <c r="H29" s="25" t="s">
        <v>21</v>
      </c>
      <c r="I29" s="20"/>
      <c r="J29" s="21"/>
    </row>
    <row r="30" spans="1:10" ht="13.5" thickBot="1">
      <c r="A30" s="33">
        <f>H30/(H24+B22)</f>
        <v>0.32228545005256615</v>
      </c>
      <c r="B30" s="34"/>
      <c r="C30" s="35"/>
      <c r="D30" s="30">
        <f>H30-H24-B22</f>
        <v>-27356783.271193326</v>
      </c>
      <c r="E30" s="30"/>
      <c r="F30" s="30"/>
      <c r="G30" s="31"/>
      <c r="H30" s="29">
        <f>I28*$I$5</f>
        <v>13009449.493493844</v>
      </c>
      <c r="I30" s="30"/>
      <c r="J30" s="31"/>
    </row>
    <row r="31" ht="13.5" thickTop="1"/>
    <row r="32" spans="1:10" ht="15.75">
      <c r="A32" s="19" t="s">
        <v>23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7" t="s">
        <v>8</v>
      </c>
      <c r="B33" s="32" t="s">
        <v>5</v>
      </c>
      <c r="C33" s="32"/>
      <c r="D33" s="32" t="s">
        <v>6</v>
      </c>
      <c r="E33" s="32"/>
      <c r="F33" s="32" t="s">
        <v>17</v>
      </c>
      <c r="G33" s="32"/>
      <c r="H33" s="32"/>
      <c r="I33" s="32" t="s">
        <v>7</v>
      </c>
      <c r="J33" s="32"/>
    </row>
    <row r="34" spans="1:10" ht="12.75">
      <c r="A34" s="28"/>
      <c r="B34" s="26">
        <v>6000000</v>
      </c>
      <c r="C34" s="26"/>
      <c r="D34" s="26">
        <v>250000</v>
      </c>
      <c r="E34" s="26"/>
      <c r="F34" s="26">
        <v>500000</v>
      </c>
      <c r="G34" s="26"/>
      <c r="H34" s="26"/>
      <c r="I34" s="26">
        <f>D34+F34</f>
        <v>750000</v>
      </c>
      <c r="J34" s="26"/>
    </row>
    <row r="35" spans="1:10" ht="12.75">
      <c r="A35" s="28"/>
      <c r="D35" s="18"/>
      <c r="E35" s="8"/>
      <c r="F35" s="8"/>
      <c r="G35" s="8"/>
      <c r="H35" s="7" t="s">
        <v>20</v>
      </c>
      <c r="I35" s="8"/>
      <c r="J35" s="9"/>
    </row>
    <row r="36" spans="1:10" ht="12.75">
      <c r="A36" s="36"/>
      <c r="D36" s="17"/>
      <c r="E36" s="10"/>
      <c r="F36" s="10"/>
      <c r="G36" s="10"/>
      <c r="H36" s="29">
        <f>I34*$I$5</f>
        <v>7945510.68413712</v>
      </c>
      <c r="I36" s="30"/>
      <c r="J36" s="31"/>
    </row>
    <row r="37" spans="1:10" ht="12.75">
      <c r="A37" s="27" t="s">
        <v>9</v>
      </c>
      <c r="B37" s="25" t="s">
        <v>11</v>
      </c>
      <c r="C37" s="20"/>
      <c r="D37" s="20"/>
      <c r="E37" s="21"/>
      <c r="F37" s="25" t="s">
        <v>10</v>
      </c>
      <c r="G37" s="20"/>
      <c r="H37" s="21"/>
      <c r="I37" s="11"/>
      <c r="J37" s="14"/>
    </row>
    <row r="38" spans="1:10" ht="12.75">
      <c r="A38" s="28"/>
      <c r="B38" s="29">
        <v>7</v>
      </c>
      <c r="C38" s="30"/>
      <c r="D38" s="30"/>
      <c r="E38" s="31"/>
      <c r="F38" s="29">
        <v>1</v>
      </c>
      <c r="G38" s="30"/>
      <c r="H38" s="31"/>
      <c r="I38" s="12"/>
      <c r="J38" s="15"/>
    </row>
    <row r="39" spans="1:10" ht="12.75">
      <c r="A39" s="28"/>
      <c r="B39" s="25" t="s">
        <v>12</v>
      </c>
      <c r="C39" s="20"/>
      <c r="D39" s="20"/>
      <c r="E39" s="21"/>
      <c r="F39" s="25" t="s">
        <v>13</v>
      </c>
      <c r="G39" s="20"/>
      <c r="H39" s="21"/>
      <c r="I39" s="20" t="s">
        <v>14</v>
      </c>
      <c r="J39" s="21"/>
    </row>
    <row r="40" spans="1:10" ht="13.5" thickBot="1">
      <c r="A40" s="28"/>
      <c r="B40" s="37">
        <f>B38*$A$5</f>
        <v>644000</v>
      </c>
      <c r="C40" s="38"/>
      <c r="D40" s="30"/>
      <c r="E40" s="31"/>
      <c r="F40" s="29">
        <f>F38*$D$5</f>
        <v>400000</v>
      </c>
      <c r="G40" s="30"/>
      <c r="H40" s="31"/>
      <c r="I40" s="30">
        <f>B40+F40</f>
        <v>1044000</v>
      </c>
      <c r="J40" s="31"/>
    </row>
    <row r="41" spans="1:10" ht="13.5" thickTop="1">
      <c r="A41" s="22" t="s">
        <v>15</v>
      </c>
      <c r="B41" s="23"/>
      <c r="C41" s="24"/>
      <c r="D41" s="20" t="s">
        <v>22</v>
      </c>
      <c r="E41" s="20"/>
      <c r="F41" s="20"/>
      <c r="G41" s="21"/>
      <c r="H41" s="25" t="s">
        <v>21</v>
      </c>
      <c r="I41" s="20"/>
      <c r="J41" s="21"/>
    </row>
    <row r="42" spans="1:10" ht="13.5" thickBot="1">
      <c r="A42" s="33">
        <f>H42/(H36+B34)</f>
        <v>0.7930975869460043</v>
      </c>
      <c r="B42" s="34"/>
      <c r="C42" s="35"/>
      <c r="D42" s="30">
        <f>H42-H36-B34</f>
        <v>-2885359.8118182486</v>
      </c>
      <c r="E42" s="30"/>
      <c r="F42" s="30"/>
      <c r="G42" s="31"/>
      <c r="H42" s="29">
        <f>I40*$I$5</f>
        <v>11060150.872318871</v>
      </c>
      <c r="I42" s="30"/>
      <c r="J42" s="31"/>
    </row>
    <row r="43" ht="13.5" thickTop="1"/>
  </sheetData>
  <mergeCells count="86">
    <mergeCell ref="A12:A15"/>
    <mergeCell ref="B13:E13"/>
    <mergeCell ref="F13:H13"/>
    <mergeCell ref="B14:E14"/>
    <mergeCell ref="B12:E12"/>
    <mergeCell ref="F12:H12"/>
    <mergeCell ref="A21:A24"/>
    <mergeCell ref="B21:C21"/>
    <mergeCell ref="D21:E21"/>
    <mergeCell ref="F21:H21"/>
    <mergeCell ref="I27:J27"/>
    <mergeCell ref="B25:E25"/>
    <mergeCell ref="F25:H25"/>
    <mergeCell ref="F22:H22"/>
    <mergeCell ref="A30:C30"/>
    <mergeCell ref="D30:G30"/>
    <mergeCell ref="H30:J30"/>
    <mergeCell ref="A33:A36"/>
    <mergeCell ref="B34:C34"/>
    <mergeCell ref="D34:E34"/>
    <mergeCell ref="A29:C29"/>
    <mergeCell ref="A25:A28"/>
    <mergeCell ref="B26:E26"/>
    <mergeCell ref="F26:H26"/>
    <mergeCell ref="B27:E27"/>
    <mergeCell ref="F27:H27"/>
    <mergeCell ref="B28:E28"/>
    <mergeCell ref="B33:C33"/>
    <mergeCell ref="D33:E33"/>
    <mergeCell ref="F33:H33"/>
    <mergeCell ref="I33:J33"/>
    <mergeCell ref="A41:C41"/>
    <mergeCell ref="D41:G41"/>
    <mergeCell ref="H41:J41"/>
    <mergeCell ref="B39:E39"/>
    <mergeCell ref="F39:H39"/>
    <mergeCell ref="I39:J39"/>
    <mergeCell ref="A8:A11"/>
    <mergeCell ref="B8:C8"/>
    <mergeCell ref="D8:E8"/>
    <mergeCell ref="H1:J1"/>
    <mergeCell ref="F9:H9"/>
    <mergeCell ref="F8:H8"/>
    <mergeCell ref="A4:C4"/>
    <mergeCell ref="D4:F4"/>
    <mergeCell ref="A5:C5"/>
    <mergeCell ref="D5:F5"/>
    <mergeCell ref="I8:J8"/>
    <mergeCell ref="B9:C9"/>
    <mergeCell ref="D9:E9"/>
    <mergeCell ref="I9:J9"/>
    <mergeCell ref="F14:H14"/>
    <mergeCell ref="I14:J14"/>
    <mergeCell ref="B15:E15"/>
    <mergeCell ref="F15:H15"/>
    <mergeCell ref="I15:J15"/>
    <mergeCell ref="A16:C16"/>
    <mergeCell ref="D16:G16"/>
    <mergeCell ref="H16:J16"/>
    <mergeCell ref="A17:C17"/>
    <mergeCell ref="D17:G17"/>
    <mergeCell ref="H17:J17"/>
    <mergeCell ref="I21:J21"/>
    <mergeCell ref="B22:C22"/>
    <mergeCell ref="D22:E22"/>
    <mergeCell ref="I22:J22"/>
    <mergeCell ref="I40:J40"/>
    <mergeCell ref="F28:H28"/>
    <mergeCell ref="I28:J28"/>
    <mergeCell ref="D29:G29"/>
    <mergeCell ref="H29:J29"/>
    <mergeCell ref="B38:E38"/>
    <mergeCell ref="F38:H38"/>
    <mergeCell ref="B37:E37"/>
    <mergeCell ref="F37:H37"/>
    <mergeCell ref="F34:H34"/>
    <mergeCell ref="A42:C42"/>
    <mergeCell ref="D42:G42"/>
    <mergeCell ref="H42:J42"/>
    <mergeCell ref="H11:J11"/>
    <mergeCell ref="H24:J24"/>
    <mergeCell ref="H36:J36"/>
    <mergeCell ref="I34:J34"/>
    <mergeCell ref="A37:A40"/>
    <mergeCell ref="B40:E40"/>
    <mergeCell ref="F40:H40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7.140625" style="0" customWidth="1"/>
    <col min="4" max="4" width="6.8515625" style="0" customWidth="1"/>
    <col min="5" max="5" width="7.8515625" style="0" customWidth="1"/>
    <col min="7" max="7" width="7.7109375" style="0" customWidth="1"/>
    <col min="8" max="8" width="14.00390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39" t="s">
        <v>25</v>
      </c>
      <c r="I1" s="39"/>
      <c r="J1" s="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 thickTop="1">
      <c r="A4" s="25" t="s">
        <v>2</v>
      </c>
      <c r="B4" s="20"/>
      <c r="C4" s="44"/>
      <c r="D4" s="22" t="s">
        <v>18</v>
      </c>
      <c r="E4" s="40"/>
      <c r="F4" s="41"/>
      <c r="G4" s="14" t="s">
        <v>3</v>
      </c>
      <c r="H4" s="13" t="s">
        <v>4</v>
      </c>
      <c r="I4" s="13" t="s">
        <v>19</v>
      </c>
      <c r="J4" s="3"/>
    </row>
    <row r="5" spans="1:10" ht="13.5" thickBot="1">
      <c r="A5" s="29">
        <f>0.1*150000+0.2*125000+0.4*100000+0.3*40000</f>
        <v>92000</v>
      </c>
      <c r="B5" s="30"/>
      <c r="C5" s="45"/>
      <c r="D5" s="33">
        <v>1000000</v>
      </c>
      <c r="E5" s="42"/>
      <c r="F5" s="43"/>
      <c r="G5" s="15">
        <v>0.07</v>
      </c>
      <c r="H5" s="16">
        <v>20</v>
      </c>
      <c r="I5" s="16">
        <f>(((1+G5)^H5)-1)/((G5)*((1+G5)^H5))</f>
        <v>10.59401424551616</v>
      </c>
      <c r="J5" s="3"/>
    </row>
    <row r="6" spans="1:10" ht="13.5" thickTop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9" t="s">
        <v>1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27" t="s">
        <v>8</v>
      </c>
      <c r="B8" s="32" t="s">
        <v>5</v>
      </c>
      <c r="C8" s="32"/>
      <c r="D8" s="32" t="s">
        <v>6</v>
      </c>
      <c r="E8" s="32"/>
      <c r="F8" s="32" t="s">
        <v>17</v>
      </c>
      <c r="G8" s="32"/>
      <c r="H8" s="32"/>
      <c r="I8" s="32" t="s">
        <v>7</v>
      </c>
      <c r="J8" s="32"/>
    </row>
    <row r="9" spans="1:10" ht="12.75">
      <c r="A9" s="28"/>
      <c r="B9" s="26">
        <v>38000000</v>
      </c>
      <c r="C9" s="26"/>
      <c r="D9" s="26">
        <v>1400000</v>
      </c>
      <c r="E9" s="26"/>
      <c r="F9" s="26">
        <v>1500000</v>
      </c>
      <c r="G9" s="26"/>
      <c r="H9" s="26"/>
      <c r="I9" s="26">
        <f>D9+F9</f>
        <v>2900000</v>
      </c>
      <c r="J9" s="26"/>
    </row>
    <row r="10" spans="1:10" ht="12.75">
      <c r="A10" s="28"/>
      <c r="D10" s="18"/>
      <c r="E10" s="8"/>
      <c r="F10" s="8"/>
      <c r="G10" s="8"/>
      <c r="H10" s="7" t="s">
        <v>20</v>
      </c>
      <c r="I10" s="8"/>
      <c r="J10" s="9"/>
    </row>
    <row r="11" spans="1:10" ht="12.75">
      <c r="A11" s="36"/>
      <c r="D11" s="17"/>
      <c r="E11" s="10"/>
      <c r="F11" s="10"/>
      <c r="G11" s="10"/>
      <c r="H11" s="29">
        <f>I9*$I$5</f>
        <v>30722641.311996862</v>
      </c>
      <c r="I11" s="30"/>
      <c r="J11" s="31"/>
    </row>
    <row r="12" spans="1:10" ht="12.75">
      <c r="A12" s="27" t="s">
        <v>9</v>
      </c>
      <c r="B12" s="25" t="s">
        <v>11</v>
      </c>
      <c r="C12" s="20"/>
      <c r="D12" s="20"/>
      <c r="E12" s="21"/>
      <c r="F12" s="25" t="s">
        <v>10</v>
      </c>
      <c r="G12" s="20"/>
      <c r="H12" s="21"/>
      <c r="I12" s="11"/>
      <c r="J12" s="14"/>
    </row>
    <row r="13" spans="1:10" ht="12.75">
      <c r="A13" s="28"/>
      <c r="B13" s="29">
        <v>11</v>
      </c>
      <c r="C13" s="30"/>
      <c r="D13" s="30"/>
      <c r="E13" s="31"/>
      <c r="F13" s="29">
        <v>7</v>
      </c>
      <c r="G13" s="30"/>
      <c r="H13" s="31"/>
      <c r="I13" s="12"/>
      <c r="J13" s="15"/>
    </row>
    <row r="14" spans="1:10" ht="12.75">
      <c r="A14" s="28"/>
      <c r="B14" s="25" t="s">
        <v>12</v>
      </c>
      <c r="C14" s="20"/>
      <c r="D14" s="20"/>
      <c r="E14" s="21"/>
      <c r="F14" s="25" t="s">
        <v>13</v>
      </c>
      <c r="G14" s="20"/>
      <c r="H14" s="21"/>
      <c r="I14" s="20" t="s">
        <v>14</v>
      </c>
      <c r="J14" s="21"/>
    </row>
    <row r="15" spans="1:10" ht="13.5" thickBot="1">
      <c r="A15" s="28"/>
      <c r="B15" s="37">
        <f>B13*$A$5</f>
        <v>1012000</v>
      </c>
      <c r="C15" s="38"/>
      <c r="D15" s="30"/>
      <c r="E15" s="31"/>
      <c r="F15" s="29">
        <f>F13*$D$5</f>
        <v>7000000</v>
      </c>
      <c r="G15" s="30"/>
      <c r="H15" s="31"/>
      <c r="I15" s="30">
        <f>B15+F15</f>
        <v>8012000</v>
      </c>
      <c r="J15" s="31"/>
    </row>
    <row r="16" spans="1:10" ht="13.5" thickTop="1">
      <c r="A16" s="22" t="s">
        <v>15</v>
      </c>
      <c r="B16" s="23"/>
      <c r="C16" s="24"/>
      <c r="D16" s="20" t="s">
        <v>22</v>
      </c>
      <c r="E16" s="20"/>
      <c r="F16" s="20"/>
      <c r="G16" s="21"/>
      <c r="H16" s="25" t="s">
        <v>21</v>
      </c>
      <c r="I16" s="20"/>
      <c r="J16" s="21"/>
    </row>
    <row r="17" spans="1:10" ht="13.5" thickBot="1">
      <c r="A17" s="33">
        <f>H17/(H11+B9)</f>
        <v>1.2350986591119013</v>
      </c>
      <c r="B17" s="34"/>
      <c r="C17" s="35"/>
      <c r="D17" s="30">
        <f>H17-H11-B9</f>
        <v>16156600.823078617</v>
      </c>
      <c r="E17" s="30"/>
      <c r="F17" s="30"/>
      <c r="G17" s="31"/>
      <c r="H17" s="29">
        <f>I15*$I$5</f>
        <v>84879242.13507548</v>
      </c>
      <c r="I17" s="30"/>
      <c r="J17" s="31"/>
    </row>
    <row r="18" spans="3:10" ht="13.5" thickTop="1">
      <c r="C18" s="4"/>
      <c r="D18" s="4"/>
      <c r="E18" s="4"/>
      <c r="F18" s="4"/>
      <c r="G18" s="4"/>
      <c r="H18" s="4"/>
      <c r="I18" s="4"/>
      <c r="J18" s="2"/>
    </row>
    <row r="20" spans="1:10" ht="15.75">
      <c r="A20" s="19" t="s">
        <v>16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7" t="s">
        <v>8</v>
      </c>
      <c r="B21" s="32" t="s">
        <v>5</v>
      </c>
      <c r="C21" s="32"/>
      <c r="D21" s="32" t="s">
        <v>6</v>
      </c>
      <c r="E21" s="32"/>
      <c r="F21" s="32" t="s">
        <v>17</v>
      </c>
      <c r="G21" s="32"/>
      <c r="H21" s="32"/>
      <c r="I21" s="32" t="s">
        <v>7</v>
      </c>
      <c r="J21" s="32"/>
    </row>
    <row r="22" spans="1:10" ht="12.75">
      <c r="A22" s="28"/>
      <c r="B22" s="26">
        <v>16000000</v>
      </c>
      <c r="C22" s="26"/>
      <c r="D22" s="26">
        <v>1000000</v>
      </c>
      <c r="E22" s="26"/>
      <c r="F22" s="26">
        <v>1300000</v>
      </c>
      <c r="G22" s="26"/>
      <c r="H22" s="26"/>
      <c r="I22" s="26">
        <f>D22+F22</f>
        <v>2300000</v>
      </c>
      <c r="J22" s="26"/>
    </row>
    <row r="23" spans="1:10" ht="12.75">
      <c r="A23" s="28"/>
      <c r="D23" s="18"/>
      <c r="E23" s="8"/>
      <c r="F23" s="8"/>
      <c r="G23" s="8"/>
      <c r="H23" s="7" t="s">
        <v>20</v>
      </c>
      <c r="I23" s="8"/>
      <c r="J23" s="9"/>
    </row>
    <row r="24" spans="1:10" ht="12.75">
      <c r="A24" s="36"/>
      <c r="D24" s="17"/>
      <c r="E24" s="10"/>
      <c r="F24" s="10"/>
      <c r="G24" s="10"/>
      <c r="H24" s="29">
        <f>I22*$I$5</f>
        <v>24366232.76468717</v>
      </c>
      <c r="I24" s="30"/>
      <c r="J24" s="31"/>
    </row>
    <row r="25" spans="1:10" ht="12.75">
      <c r="A25" s="27" t="s">
        <v>9</v>
      </c>
      <c r="B25" s="25" t="s">
        <v>11</v>
      </c>
      <c r="C25" s="20"/>
      <c r="D25" s="20"/>
      <c r="E25" s="21"/>
      <c r="F25" s="25" t="s">
        <v>10</v>
      </c>
      <c r="G25" s="20"/>
      <c r="H25" s="21"/>
      <c r="I25" s="11"/>
      <c r="J25" s="14"/>
    </row>
    <row r="26" spans="1:10" ht="12.75">
      <c r="A26" s="28"/>
      <c r="B26" s="29">
        <v>9</v>
      </c>
      <c r="C26" s="30"/>
      <c r="D26" s="30"/>
      <c r="E26" s="31"/>
      <c r="F26" s="29">
        <v>1</v>
      </c>
      <c r="G26" s="30"/>
      <c r="H26" s="31"/>
      <c r="I26" s="12"/>
      <c r="J26" s="15"/>
    </row>
    <row r="27" spans="1:10" ht="12.75">
      <c r="A27" s="28"/>
      <c r="B27" s="25" t="s">
        <v>12</v>
      </c>
      <c r="C27" s="20"/>
      <c r="D27" s="20"/>
      <c r="E27" s="21"/>
      <c r="F27" s="25" t="s">
        <v>13</v>
      </c>
      <c r="G27" s="20"/>
      <c r="H27" s="21"/>
      <c r="I27" s="20" t="s">
        <v>14</v>
      </c>
      <c r="J27" s="21"/>
    </row>
    <row r="28" spans="1:10" ht="13.5" thickBot="1">
      <c r="A28" s="28"/>
      <c r="B28" s="37">
        <f>B26*$A$5</f>
        <v>828000</v>
      </c>
      <c r="C28" s="38"/>
      <c r="D28" s="30"/>
      <c r="E28" s="31"/>
      <c r="F28" s="29">
        <f>F26*$D$5</f>
        <v>1000000</v>
      </c>
      <c r="G28" s="30"/>
      <c r="H28" s="31"/>
      <c r="I28" s="30">
        <f>B28+F28</f>
        <v>1828000</v>
      </c>
      <c r="J28" s="31"/>
    </row>
    <row r="29" spans="1:10" ht="13.5" thickTop="1">
      <c r="A29" s="22" t="s">
        <v>15</v>
      </c>
      <c r="B29" s="23"/>
      <c r="C29" s="24"/>
      <c r="D29" s="20" t="s">
        <v>22</v>
      </c>
      <c r="E29" s="20"/>
      <c r="F29" s="20"/>
      <c r="G29" s="21"/>
      <c r="H29" s="25" t="s">
        <v>21</v>
      </c>
      <c r="I29" s="20"/>
      <c r="J29" s="21"/>
    </row>
    <row r="30" spans="1:10" ht="13.5" thickBot="1">
      <c r="A30" s="33">
        <f>H30/(H24+B22)</f>
        <v>0.47975391099030207</v>
      </c>
      <c r="B30" s="34"/>
      <c r="C30" s="35"/>
      <c r="D30" s="30">
        <f>H30-H24-B22</f>
        <v>-21000374.72388363</v>
      </c>
      <c r="E30" s="30"/>
      <c r="F30" s="30"/>
      <c r="G30" s="31"/>
      <c r="H30" s="29">
        <f>I28*$I$5</f>
        <v>19365858.04080354</v>
      </c>
      <c r="I30" s="30"/>
      <c r="J30" s="31"/>
    </row>
    <row r="31" ht="13.5" thickTop="1"/>
    <row r="32" spans="1:10" ht="15.75">
      <c r="A32" s="19" t="s">
        <v>23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7" t="s">
        <v>8</v>
      </c>
      <c r="B33" s="32" t="s">
        <v>5</v>
      </c>
      <c r="C33" s="32"/>
      <c r="D33" s="32" t="s">
        <v>6</v>
      </c>
      <c r="E33" s="32"/>
      <c r="F33" s="32" t="s">
        <v>17</v>
      </c>
      <c r="G33" s="32"/>
      <c r="H33" s="32"/>
      <c r="I33" s="32" t="s">
        <v>7</v>
      </c>
      <c r="J33" s="32"/>
    </row>
    <row r="34" spans="1:10" ht="12.75">
      <c r="A34" s="28"/>
      <c r="B34" s="26">
        <v>6000000</v>
      </c>
      <c r="C34" s="26"/>
      <c r="D34" s="26">
        <v>250000</v>
      </c>
      <c r="E34" s="26"/>
      <c r="F34" s="26">
        <v>500000</v>
      </c>
      <c r="G34" s="26"/>
      <c r="H34" s="26"/>
      <c r="I34" s="26">
        <f>D34+F34</f>
        <v>750000</v>
      </c>
      <c r="J34" s="26"/>
    </row>
    <row r="35" spans="1:10" ht="12.75">
      <c r="A35" s="28"/>
      <c r="D35" s="18"/>
      <c r="E35" s="8"/>
      <c r="F35" s="8"/>
      <c r="G35" s="8"/>
      <c r="H35" s="7" t="s">
        <v>20</v>
      </c>
      <c r="I35" s="8"/>
      <c r="J35" s="9"/>
    </row>
    <row r="36" spans="1:10" ht="12.75">
      <c r="A36" s="36"/>
      <c r="D36" s="17"/>
      <c r="E36" s="10"/>
      <c r="F36" s="10"/>
      <c r="G36" s="10"/>
      <c r="H36" s="29">
        <f>I34*$I$5</f>
        <v>7945510.68413712</v>
      </c>
      <c r="I36" s="30"/>
      <c r="J36" s="31"/>
    </row>
    <row r="37" spans="1:10" ht="12.75">
      <c r="A37" s="27" t="s">
        <v>9</v>
      </c>
      <c r="B37" s="25" t="s">
        <v>11</v>
      </c>
      <c r="C37" s="20"/>
      <c r="D37" s="20"/>
      <c r="E37" s="21"/>
      <c r="F37" s="25" t="s">
        <v>10</v>
      </c>
      <c r="G37" s="20"/>
      <c r="H37" s="21"/>
      <c r="I37" s="11"/>
      <c r="J37" s="14"/>
    </row>
    <row r="38" spans="1:10" ht="12.75">
      <c r="A38" s="28"/>
      <c r="B38" s="29">
        <v>7</v>
      </c>
      <c r="C38" s="30"/>
      <c r="D38" s="30"/>
      <c r="E38" s="31"/>
      <c r="F38" s="29">
        <v>1</v>
      </c>
      <c r="G38" s="30"/>
      <c r="H38" s="31"/>
      <c r="I38" s="12"/>
      <c r="J38" s="15"/>
    </row>
    <row r="39" spans="1:10" ht="12.75">
      <c r="A39" s="28"/>
      <c r="B39" s="25" t="s">
        <v>12</v>
      </c>
      <c r="C39" s="20"/>
      <c r="D39" s="20"/>
      <c r="E39" s="21"/>
      <c r="F39" s="25" t="s">
        <v>13</v>
      </c>
      <c r="G39" s="20"/>
      <c r="H39" s="21"/>
      <c r="I39" s="20" t="s">
        <v>14</v>
      </c>
      <c r="J39" s="21"/>
    </row>
    <row r="40" spans="1:10" ht="13.5" thickBot="1">
      <c r="A40" s="28"/>
      <c r="B40" s="37">
        <f>B38*$A$5</f>
        <v>644000</v>
      </c>
      <c r="C40" s="38"/>
      <c r="D40" s="30"/>
      <c r="E40" s="31"/>
      <c r="F40" s="29">
        <f>F38*$D$5</f>
        <v>1000000</v>
      </c>
      <c r="G40" s="30"/>
      <c r="H40" s="31"/>
      <c r="I40" s="30">
        <f>B40+F40</f>
        <v>1644000</v>
      </c>
      <c r="J40" s="31"/>
    </row>
    <row r="41" spans="1:10" ht="13.5" thickTop="1">
      <c r="A41" s="22" t="s">
        <v>15</v>
      </c>
      <c r="B41" s="23"/>
      <c r="C41" s="24"/>
      <c r="D41" s="20" t="s">
        <v>22</v>
      </c>
      <c r="E41" s="20"/>
      <c r="F41" s="20"/>
      <c r="G41" s="21"/>
      <c r="H41" s="25" t="s">
        <v>21</v>
      </c>
      <c r="I41" s="20"/>
      <c r="J41" s="21"/>
    </row>
    <row r="42" spans="1:10" ht="13.5" thickBot="1">
      <c r="A42" s="33">
        <f>H42/(H36+B34)</f>
        <v>1.2489007978345126</v>
      </c>
      <c r="B42" s="34"/>
      <c r="C42" s="35"/>
      <c r="D42" s="30">
        <f>H42-H36-B34</f>
        <v>3471048.735491447</v>
      </c>
      <c r="E42" s="30"/>
      <c r="F42" s="30"/>
      <c r="G42" s="31"/>
      <c r="H42" s="29">
        <f>I40*$I$5</f>
        <v>17416559.419628568</v>
      </c>
      <c r="I42" s="30"/>
      <c r="J42" s="31"/>
    </row>
    <row r="43" ht="13.5" thickTop="1"/>
  </sheetData>
  <mergeCells count="86">
    <mergeCell ref="A4:C4"/>
    <mergeCell ref="D4:F4"/>
    <mergeCell ref="A5:C5"/>
    <mergeCell ref="D5:F5"/>
    <mergeCell ref="A8:A11"/>
    <mergeCell ref="B8:C8"/>
    <mergeCell ref="D8:E8"/>
    <mergeCell ref="F8:H8"/>
    <mergeCell ref="H11:J11"/>
    <mergeCell ref="I8:J8"/>
    <mergeCell ref="B9:C9"/>
    <mergeCell ref="D9:E9"/>
    <mergeCell ref="F9:H9"/>
    <mergeCell ref="I9:J9"/>
    <mergeCell ref="A12:A15"/>
    <mergeCell ref="B12:E12"/>
    <mergeCell ref="F12:H12"/>
    <mergeCell ref="B13:E13"/>
    <mergeCell ref="F13:H13"/>
    <mergeCell ref="B14:E14"/>
    <mergeCell ref="F14:H14"/>
    <mergeCell ref="I14:J14"/>
    <mergeCell ref="B15:E15"/>
    <mergeCell ref="F15:H15"/>
    <mergeCell ref="I15:J15"/>
    <mergeCell ref="A16:C16"/>
    <mergeCell ref="D16:G16"/>
    <mergeCell ref="H16:J16"/>
    <mergeCell ref="A17:C17"/>
    <mergeCell ref="D17:G17"/>
    <mergeCell ref="H17:J17"/>
    <mergeCell ref="A21:A24"/>
    <mergeCell ref="B21:C21"/>
    <mergeCell ref="D21:E21"/>
    <mergeCell ref="F21:H21"/>
    <mergeCell ref="H24:J24"/>
    <mergeCell ref="I21:J21"/>
    <mergeCell ref="B22:C22"/>
    <mergeCell ref="D22:E22"/>
    <mergeCell ref="F22:H22"/>
    <mergeCell ref="I22:J22"/>
    <mergeCell ref="A25:A28"/>
    <mergeCell ref="B25:E25"/>
    <mergeCell ref="F25:H25"/>
    <mergeCell ref="B26:E26"/>
    <mergeCell ref="F26:H26"/>
    <mergeCell ref="B27:E27"/>
    <mergeCell ref="F27:H27"/>
    <mergeCell ref="I27:J27"/>
    <mergeCell ref="B28:E28"/>
    <mergeCell ref="F28:H28"/>
    <mergeCell ref="I28:J28"/>
    <mergeCell ref="A29:C29"/>
    <mergeCell ref="D29:G29"/>
    <mergeCell ref="H29:J29"/>
    <mergeCell ref="A30:C30"/>
    <mergeCell ref="D30:G30"/>
    <mergeCell ref="H30:J30"/>
    <mergeCell ref="D34:E34"/>
    <mergeCell ref="F34:H34"/>
    <mergeCell ref="I34:J34"/>
    <mergeCell ref="A33:A36"/>
    <mergeCell ref="B33:C33"/>
    <mergeCell ref="D33:E33"/>
    <mergeCell ref="F33:H33"/>
    <mergeCell ref="H36:J36"/>
    <mergeCell ref="A42:C42"/>
    <mergeCell ref="D42:G42"/>
    <mergeCell ref="H42:J42"/>
    <mergeCell ref="I39:J39"/>
    <mergeCell ref="B40:E40"/>
    <mergeCell ref="F40:H40"/>
    <mergeCell ref="I40:J40"/>
    <mergeCell ref="A37:A40"/>
    <mergeCell ref="B37:E37"/>
    <mergeCell ref="F37:H37"/>
    <mergeCell ref="H1:J1"/>
    <mergeCell ref="A41:C41"/>
    <mergeCell ref="D41:G41"/>
    <mergeCell ref="H41:J41"/>
    <mergeCell ref="B38:E38"/>
    <mergeCell ref="F38:H38"/>
    <mergeCell ref="B39:E39"/>
    <mergeCell ref="F39:H39"/>
    <mergeCell ref="I33:J33"/>
    <mergeCell ref="B34:C3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7.140625" style="0" customWidth="1"/>
    <col min="4" max="4" width="6.8515625" style="0" customWidth="1"/>
    <col min="5" max="5" width="7.8515625" style="0" customWidth="1"/>
    <col min="7" max="7" width="7.7109375" style="0" customWidth="1"/>
    <col min="8" max="8" width="14.00390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39" t="s">
        <v>27</v>
      </c>
      <c r="I1" s="39"/>
      <c r="J1" s="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 thickTop="1">
      <c r="A4" s="25" t="s">
        <v>2</v>
      </c>
      <c r="B4" s="20"/>
      <c r="C4" s="44"/>
      <c r="D4" s="22" t="s">
        <v>18</v>
      </c>
      <c r="E4" s="40"/>
      <c r="F4" s="41"/>
      <c r="G4" s="14" t="s">
        <v>3</v>
      </c>
      <c r="H4" s="13" t="s">
        <v>4</v>
      </c>
      <c r="I4" s="13" t="s">
        <v>19</v>
      </c>
      <c r="J4" s="3"/>
    </row>
    <row r="5" spans="1:10" ht="13.5" thickBot="1">
      <c r="A5" s="29">
        <f>0.1*150000+0.2*125000+0.4*100000+0.3*40000</f>
        <v>92000</v>
      </c>
      <c r="B5" s="30"/>
      <c r="C5" s="45"/>
      <c r="D5" s="33">
        <v>2500000</v>
      </c>
      <c r="E5" s="42"/>
      <c r="F5" s="43"/>
      <c r="G5" s="15">
        <v>0.07</v>
      </c>
      <c r="H5" s="16">
        <v>20</v>
      </c>
      <c r="I5" s="16">
        <f>(((1+G5)^H5)-1)/((G5)*((1+G5)^H5))</f>
        <v>10.59401424551616</v>
      </c>
      <c r="J5" s="3"/>
    </row>
    <row r="6" spans="1:10" ht="13.5" thickTop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9" t="s">
        <v>1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27" t="s">
        <v>8</v>
      </c>
      <c r="B8" s="32" t="s">
        <v>5</v>
      </c>
      <c r="C8" s="32"/>
      <c r="D8" s="32" t="s">
        <v>6</v>
      </c>
      <c r="E8" s="32"/>
      <c r="F8" s="32" t="s">
        <v>17</v>
      </c>
      <c r="G8" s="32"/>
      <c r="H8" s="32"/>
      <c r="I8" s="32" t="s">
        <v>7</v>
      </c>
      <c r="J8" s="32"/>
    </row>
    <row r="9" spans="1:10" ht="12.75">
      <c r="A9" s="28"/>
      <c r="B9" s="26">
        <v>38000000</v>
      </c>
      <c r="C9" s="26"/>
      <c r="D9" s="26">
        <v>1400000</v>
      </c>
      <c r="E9" s="26"/>
      <c r="F9" s="26">
        <v>1500000</v>
      </c>
      <c r="G9" s="26"/>
      <c r="H9" s="26"/>
      <c r="I9" s="26">
        <f>D9+F9</f>
        <v>2900000</v>
      </c>
      <c r="J9" s="26"/>
    </row>
    <row r="10" spans="1:10" ht="12.75">
      <c r="A10" s="28"/>
      <c r="D10" s="18"/>
      <c r="E10" s="8"/>
      <c r="F10" s="8"/>
      <c r="G10" s="8"/>
      <c r="H10" s="7" t="s">
        <v>20</v>
      </c>
      <c r="I10" s="8"/>
      <c r="J10" s="9"/>
    </row>
    <row r="11" spans="1:10" ht="12.75">
      <c r="A11" s="36"/>
      <c r="D11" s="17"/>
      <c r="E11" s="10"/>
      <c r="F11" s="10"/>
      <c r="G11" s="10"/>
      <c r="H11" s="29">
        <f>I9*$I$5</f>
        <v>30722641.311996862</v>
      </c>
      <c r="I11" s="30"/>
      <c r="J11" s="31"/>
    </row>
    <row r="12" spans="1:10" ht="12.75">
      <c r="A12" s="27" t="s">
        <v>9</v>
      </c>
      <c r="B12" s="25" t="s">
        <v>11</v>
      </c>
      <c r="C12" s="20"/>
      <c r="D12" s="20"/>
      <c r="E12" s="21"/>
      <c r="F12" s="25" t="s">
        <v>10</v>
      </c>
      <c r="G12" s="20"/>
      <c r="H12" s="21"/>
      <c r="I12" s="11"/>
      <c r="J12" s="14"/>
    </row>
    <row r="13" spans="1:10" ht="12.75">
      <c r="A13" s="28"/>
      <c r="B13" s="29">
        <v>11</v>
      </c>
      <c r="C13" s="30"/>
      <c r="D13" s="30"/>
      <c r="E13" s="31"/>
      <c r="F13" s="29">
        <v>7</v>
      </c>
      <c r="G13" s="30"/>
      <c r="H13" s="31"/>
      <c r="I13" s="12"/>
      <c r="J13" s="15"/>
    </row>
    <row r="14" spans="1:10" ht="12.75">
      <c r="A14" s="28"/>
      <c r="B14" s="25" t="s">
        <v>12</v>
      </c>
      <c r="C14" s="20"/>
      <c r="D14" s="20"/>
      <c r="E14" s="21"/>
      <c r="F14" s="25" t="s">
        <v>13</v>
      </c>
      <c r="G14" s="20"/>
      <c r="H14" s="21"/>
      <c r="I14" s="20" t="s">
        <v>14</v>
      </c>
      <c r="J14" s="21"/>
    </row>
    <row r="15" spans="1:10" ht="13.5" thickBot="1">
      <c r="A15" s="28"/>
      <c r="B15" s="37">
        <f>B13*$A$5</f>
        <v>1012000</v>
      </c>
      <c r="C15" s="38"/>
      <c r="D15" s="30"/>
      <c r="E15" s="31"/>
      <c r="F15" s="29">
        <f>F13*$D$5</f>
        <v>17500000</v>
      </c>
      <c r="G15" s="30"/>
      <c r="H15" s="31"/>
      <c r="I15" s="30">
        <f>B15+F15</f>
        <v>18512000</v>
      </c>
      <c r="J15" s="31"/>
    </row>
    <row r="16" spans="1:10" ht="13.5" thickTop="1">
      <c r="A16" s="22" t="s">
        <v>15</v>
      </c>
      <c r="B16" s="23"/>
      <c r="C16" s="24"/>
      <c r="D16" s="20" t="s">
        <v>22</v>
      </c>
      <c r="E16" s="20"/>
      <c r="F16" s="20"/>
      <c r="G16" s="21"/>
      <c r="H16" s="25" t="s">
        <v>21</v>
      </c>
      <c r="I16" s="20"/>
      <c r="J16" s="21"/>
    </row>
    <row r="17" spans="1:10" ht="13.5" thickBot="1">
      <c r="A17" s="33">
        <f>H17/(H11+B9)</f>
        <v>2.8537376906489658</v>
      </c>
      <c r="B17" s="34"/>
      <c r="C17" s="35"/>
      <c r="D17" s="30">
        <f>H17-H11-B9</f>
        <v>127393750.4009983</v>
      </c>
      <c r="E17" s="30"/>
      <c r="F17" s="30"/>
      <c r="G17" s="31"/>
      <c r="H17" s="29">
        <f>I15*$I$5</f>
        <v>196116391.71299514</v>
      </c>
      <c r="I17" s="30"/>
      <c r="J17" s="31"/>
    </row>
    <row r="18" spans="3:10" ht="13.5" thickTop="1">
      <c r="C18" s="4"/>
      <c r="D18" s="4"/>
      <c r="E18" s="4"/>
      <c r="F18" s="4"/>
      <c r="G18" s="4"/>
      <c r="H18" s="4"/>
      <c r="I18" s="4"/>
      <c r="J18" s="2"/>
    </row>
    <row r="20" spans="1:10" ht="15.75">
      <c r="A20" s="19" t="s">
        <v>16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7" t="s">
        <v>8</v>
      </c>
      <c r="B21" s="32" t="s">
        <v>5</v>
      </c>
      <c r="C21" s="32"/>
      <c r="D21" s="32" t="s">
        <v>6</v>
      </c>
      <c r="E21" s="32"/>
      <c r="F21" s="32" t="s">
        <v>17</v>
      </c>
      <c r="G21" s="32"/>
      <c r="H21" s="32"/>
      <c r="I21" s="32" t="s">
        <v>7</v>
      </c>
      <c r="J21" s="32"/>
    </row>
    <row r="22" spans="1:10" ht="12.75">
      <c r="A22" s="28"/>
      <c r="B22" s="26">
        <v>16000000</v>
      </c>
      <c r="C22" s="26"/>
      <c r="D22" s="26">
        <v>1000000</v>
      </c>
      <c r="E22" s="26"/>
      <c r="F22" s="26">
        <v>1300000</v>
      </c>
      <c r="G22" s="26"/>
      <c r="H22" s="26"/>
      <c r="I22" s="26">
        <f>D22+F22</f>
        <v>2300000</v>
      </c>
      <c r="J22" s="26"/>
    </row>
    <row r="23" spans="1:10" ht="12.75">
      <c r="A23" s="28"/>
      <c r="D23" s="18"/>
      <c r="E23" s="8"/>
      <c r="F23" s="8"/>
      <c r="G23" s="8"/>
      <c r="H23" s="7" t="s">
        <v>20</v>
      </c>
      <c r="I23" s="8"/>
      <c r="J23" s="9"/>
    </row>
    <row r="24" spans="1:10" ht="12.75">
      <c r="A24" s="36"/>
      <c r="D24" s="17"/>
      <c r="E24" s="10"/>
      <c r="F24" s="10"/>
      <c r="G24" s="10"/>
      <c r="H24" s="29">
        <f>I22*$I$5</f>
        <v>24366232.76468717</v>
      </c>
      <c r="I24" s="30"/>
      <c r="J24" s="31"/>
    </row>
    <row r="25" spans="1:10" ht="12.75">
      <c r="A25" s="27" t="s">
        <v>9</v>
      </c>
      <c r="B25" s="25" t="s">
        <v>11</v>
      </c>
      <c r="C25" s="20"/>
      <c r="D25" s="20"/>
      <c r="E25" s="21"/>
      <c r="F25" s="25" t="s">
        <v>10</v>
      </c>
      <c r="G25" s="20"/>
      <c r="H25" s="21"/>
      <c r="I25" s="11"/>
      <c r="J25" s="14"/>
    </row>
    <row r="26" spans="1:10" ht="12.75">
      <c r="A26" s="28"/>
      <c r="B26" s="29">
        <v>9</v>
      </c>
      <c r="C26" s="30"/>
      <c r="D26" s="30"/>
      <c r="E26" s="31"/>
      <c r="F26" s="29">
        <v>1</v>
      </c>
      <c r="G26" s="30"/>
      <c r="H26" s="31"/>
      <c r="I26" s="12"/>
      <c r="J26" s="15"/>
    </row>
    <row r="27" spans="1:10" ht="12.75">
      <c r="A27" s="28"/>
      <c r="B27" s="25" t="s">
        <v>12</v>
      </c>
      <c r="C27" s="20"/>
      <c r="D27" s="20"/>
      <c r="E27" s="21"/>
      <c r="F27" s="25" t="s">
        <v>13</v>
      </c>
      <c r="G27" s="20"/>
      <c r="H27" s="21"/>
      <c r="I27" s="20" t="s">
        <v>14</v>
      </c>
      <c r="J27" s="21"/>
    </row>
    <row r="28" spans="1:10" ht="13.5" thickBot="1">
      <c r="A28" s="28"/>
      <c r="B28" s="37">
        <f>B26*$A$5</f>
        <v>828000</v>
      </c>
      <c r="C28" s="38"/>
      <c r="D28" s="30"/>
      <c r="E28" s="31"/>
      <c r="F28" s="29">
        <f>F26*$D$5</f>
        <v>2500000</v>
      </c>
      <c r="G28" s="30"/>
      <c r="H28" s="31"/>
      <c r="I28" s="30">
        <f>B28+F28</f>
        <v>3328000</v>
      </c>
      <c r="J28" s="31"/>
    </row>
    <row r="29" spans="1:10" ht="13.5" thickTop="1">
      <c r="A29" s="22" t="s">
        <v>15</v>
      </c>
      <c r="B29" s="23"/>
      <c r="C29" s="24"/>
      <c r="D29" s="20" t="s">
        <v>22</v>
      </c>
      <c r="E29" s="20"/>
      <c r="F29" s="20"/>
      <c r="G29" s="21"/>
      <c r="H29" s="25" t="s">
        <v>21</v>
      </c>
      <c r="I29" s="20"/>
      <c r="J29" s="21"/>
    </row>
    <row r="30" spans="1:10" ht="13.5" thickBot="1">
      <c r="A30" s="33">
        <f>H30/(H24+B22)</f>
        <v>0.8734250633346418</v>
      </c>
      <c r="B30" s="34"/>
      <c r="C30" s="35"/>
      <c r="D30" s="30">
        <f>H30-H24-B22</f>
        <v>-5109353.355609391</v>
      </c>
      <c r="E30" s="30"/>
      <c r="F30" s="30"/>
      <c r="G30" s="31"/>
      <c r="H30" s="29">
        <f>I28*$I$5</f>
        <v>35256879.40907778</v>
      </c>
      <c r="I30" s="30"/>
      <c r="J30" s="31"/>
    </row>
    <row r="31" ht="13.5" thickTop="1"/>
    <row r="32" spans="1:10" ht="15.75">
      <c r="A32" s="19" t="s">
        <v>23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7" t="s">
        <v>8</v>
      </c>
      <c r="B33" s="32" t="s">
        <v>5</v>
      </c>
      <c r="C33" s="32"/>
      <c r="D33" s="32" t="s">
        <v>6</v>
      </c>
      <c r="E33" s="32"/>
      <c r="F33" s="32" t="s">
        <v>17</v>
      </c>
      <c r="G33" s="32"/>
      <c r="H33" s="32"/>
      <c r="I33" s="32" t="s">
        <v>7</v>
      </c>
      <c r="J33" s="32"/>
    </row>
    <row r="34" spans="1:10" ht="12.75">
      <c r="A34" s="28"/>
      <c r="B34" s="26">
        <v>6000000</v>
      </c>
      <c r="C34" s="26"/>
      <c r="D34" s="26">
        <v>250000</v>
      </c>
      <c r="E34" s="26"/>
      <c r="F34" s="26">
        <v>500000</v>
      </c>
      <c r="G34" s="26"/>
      <c r="H34" s="26"/>
      <c r="I34" s="26">
        <f>D34+F34</f>
        <v>750000</v>
      </c>
      <c r="J34" s="26"/>
    </row>
    <row r="35" spans="1:10" ht="12.75">
      <c r="A35" s="28"/>
      <c r="D35" s="18"/>
      <c r="E35" s="8"/>
      <c r="F35" s="8"/>
      <c r="G35" s="8"/>
      <c r="H35" s="7" t="s">
        <v>20</v>
      </c>
      <c r="I35" s="8"/>
      <c r="J35" s="9"/>
    </row>
    <row r="36" spans="1:10" ht="12.75">
      <c r="A36" s="36"/>
      <c r="D36" s="17"/>
      <c r="E36" s="10"/>
      <c r="F36" s="10"/>
      <c r="G36" s="10"/>
      <c r="H36" s="29">
        <f>I34*$I$5</f>
        <v>7945510.68413712</v>
      </c>
      <c r="I36" s="30"/>
      <c r="J36" s="31"/>
    </row>
    <row r="37" spans="1:10" ht="12.75">
      <c r="A37" s="27" t="s">
        <v>9</v>
      </c>
      <c r="B37" s="25" t="s">
        <v>11</v>
      </c>
      <c r="C37" s="20"/>
      <c r="D37" s="20"/>
      <c r="E37" s="21"/>
      <c r="F37" s="25" t="s">
        <v>10</v>
      </c>
      <c r="G37" s="20"/>
      <c r="H37" s="21"/>
      <c r="I37" s="11"/>
      <c r="J37" s="14"/>
    </row>
    <row r="38" spans="1:10" ht="12.75">
      <c r="A38" s="28"/>
      <c r="B38" s="29">
        <v>7</v>
      </c>
      <c r="C38" s="30"/>
      <c r="D38" s="30"/>
      <c r="E38" s="31"/>
      <c r="F38" s="29">
        <v>1</v>
      </c>
      <c r="G38" s="30"/>
      <c r="H38" s="31"/>
      <c r="I38" s="12"/>
      <c r="J38" s="15"/>
    </row>
    <row r="39" spans="1:10" ht="12.75">
      <c r="A39" s="28"/>
      <c r="B39" s="25" t="s">
        <v>12</v>
      </c>
      <c r="C39" s="20"/>
      <c r="D39" s="20"/>
      <c r="E39" s="21"/>
      <c r="F39" s="25" t="s">
        <v>13</v>
      </c>
      <c r="G39" s="20"/>
      <c r="H39" s="21"/>
      <c r="I39" s="20" t="s">
        <v>14</v>
      </c>
      <c r="J39" s="21"/>
    </row>
    <row r="40" spans="1:10" ht="13.5" thickBot="1">
      <c r="A40" s="28"/>
      <c r="B40" s="37">
        <f>B38*$A$5</f>
        <v>644000</v>
      </c>
      <c r="C40" s="38"/>
      <c r="D40" s="30"/>
      <c r="E40" s="31"/>
      <c r="F40" s="29">
        <f>F38*$D$5</f>
        <v>2500000</v>
      </c>
      <c r="G40" s="30"/>
      <c r="H40" s="31"/>
      <c r="I40" s="30">
        <f>B40+F40</f>
        <v>3144000</v>
      </c>
      <c r="J40" s="31"/>
    </row>
    <row r="41" spans="1:10" ht="13.5" thickTop="1">
      <c r="A41" s="22" t="s">
        <v>15</v>
      </c>
      <c r="B41" s="23"/>
      <c r="C41" s="24"/>
      <c r="D41" s="20" t="s">
        <v>22</v>
      </c>
      <c r="E41" s="20"/>
      <c r="F41" s="20"/>
      <c r="G41" s="21"/>
      <c r="H41" s="25" t="s">
        <v>21</v>
      </c>
      <c r="I41" s="20"/>
      <c r="J41" s="21"/>
    </row>
    <row r="42" spans="1:10" ht="13.5" thickBot="1">
      <c r="A42" s="33">
        <f>H42/(H36+B34)</f>
        <v>2.388408825055783</v>
      </c>
      <c r="B42" s="34"/>
      <c r="C42" s="35"/>
      <c r="D42" s="30">
        <f>H42-H36-B34</f>
        <v>19362070.103765685</v>
      </c>
      <c r="E42" s="30"/>
      <c r="F42" s="30"/>
      <c r="G42" s="31"/>
      <c r="H42" s="29">
        <f>I40*$I$5</f>
        <v>33307580.787902806</v>
      </c>
      <c r="I42" s="30"/>
      <c r="J42" s="31"/>
    </row>
    <row r="43" ht="13.5" thickTop="1"/>
  </sheetData>
  <mergeCells count="86">
    <mergeCell ref="A4:C4"/>
    <mergeCell ref="D4:F4"/>
    <mergeCell ref="A5:C5"/>
    <mergeCell ref="D5:F5"/>
    <mergeCell ref="A8:A11"/>
    <mergeCell ref="B8:C8"/>
    <mergeCell ref="D8:E8"/>
    <mergeCell ref="F8:H8"/>
    <mergeCell ref="H11:J11"/>
    <mergeCell ref="I8:J8"/>
    <mergeCell ref="B9:C9"/>
    <mergeCell ref="D9:E9"/>
    <mergeCell ref="F9:H9"/>
    <mergeCell ref="I9:J9"/>
    <mergeCell ref="A12:A15"/>
    <mergeCell ref="B12:E12"/>
    <mergeCell ref="F12:H12"/>
    <mergeCell ref="B13:E13"/>
    <mergeCell ref="F13:H13"/>
    <mergeCell ref="B14:E14"/>
    <mergeCell ref="F14:H14"/>
    <mergeCell ref="I14:J14"/>
    <mergeCell ref="B15:E15"/>
    <mergeCell ref="F15:H15"/>
    <mergeCell ref="I15:J15"/>
    <mergeCell ref="A16:C16"/>
    <mergeCell ref="D16:G16"/>
    <mergeCell ref="H16:J16"/>
    <mergeCell ref="A17:C17"/>
    <mergeCell ref="D17:G17"/>
    <mergeCell ref="H17:J17"/>
    <mergeCell ref="A21:A24"/>
    <mergeCell ref="B21:C21"/>
    <mergeCell ref="D21:E21"/>
    <mergeCell ref="F21:H21"/>
    <mergeCell ref="H24:J24"/>
    <mergeCell ref="I21:J21"/>
    <mergeCell ref="B22:C22"/>
    <mergeCell ref="D22:E22"/>
    <mergeCell ref="F22:H22"/>
    <mergeCell ref="I22:J22"/>
    <mergeCell ref="A25:A28"/>
    <mergeCell ref="B25:E25"/>
    <mergeCell ref="F25:H25"/>
    <mergeCell ref="B26:E26"/>
    <mergeCell ref="F26:H26"/>
    <mergeCell ref="B27:E27"/>
    <mergeCell ref="F27:H27"/>
    <mergeCell ref="I27:J27"/>
    <mergeCell ref="B28:E28"/>
    <mergeCell ref="F28:H28"/>
    <mergeCell ref="I28:J28"/>
    <mergeCell ref="A29:C29"/>
    <mergeCell ref="D29:G29"/>
    <mergeCell ref="H29:J29"/>
    <mergeCell ref="A30:C30"/>
    <mergeCell ref="D30:G30"/>
    <mergeCell ref="H30:J30"/>
    <mergeCell ref="D34:E34"/>
    <mergeCell ref="F34:H34"/>
    <mergeCell ref="I34:J34"/>
    <mergeCell ref="A33:A36"/>
    <mergeCell ref="B33:C33"/>
    <mergeCell ref="D33:E33"/>
    <mergeCell ref="F33:H33"/>
    <mergeCell ref="H36:J36"/>
    <mergeCell ref="A42:C42"/>
    <mergeCell ref="D42:G42"/>
    <mergeCell ref="H42:J42"/>
    <mergeCell ref="I39:J39"/>
    <mergeCell ref="B40:E40"/>
    <mergeCell ref="F40:H40"/>
    <mergeCell ref="I40:J40"/>
    <mergeCell ref="A37:A40"/>
    <mergeCell ref="B37:E37"/>
    <mergeCell ref="F37:H37"/>
    <mergeCell ref="H1:J1"/>
    <mergeCell ref="A41:C41"/>
    <mergeCell ref="D41:G41"/>
    <mergeCell ref="H41:J41"/>
    <mergeCell ref="B38:E38"/>
    <mergeCell ref="F38:H38"/>
    <mergeCell ref="B39:E39"/>
    <mergeCell ref="F39:H39"/>
    <mergeCell ref="I33:J33"/>
    <mergeCell ref="B34:C3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Lyons</dc:creator>
  <cp:keywords/>
  <dc:description/>
  <cp:lastModifiedBy>George Lyons</cp:lastModifiedBy>
  <cp:lastPrinted>2001-11-11T19:57:17Z</cp:lastPrinted>
  <dcterms:created xsi:type="dcterms:W3CDTF">2001-11-11T03:18:38Z</dcterms:created>
  <dcterms:modified xsi:type="dcterms:W3CDTF">2002-01-02T21:26:50Z</dcterms:modified>
  <cp:category/>
  <cp:version/>
  <cp:contentType/>
  <cp:contentStatus/>
</cp:coreProperties>
</file>